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81EAD7C-2490-4F5B-A8BE-0E0B50A64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 iterateDelta="1E-4"/>
</workbook>
</file>

<file path=xl/calcChain.xml><?xml version="1.0" encoding="utf-8"?>
<calcChain xmlns="http://schemas.openxmlformats.org/spreadsheetml/2006/main">
  <c r="G4" i="2" l="1"/>
  <c r="G27" i="2"/>
  <c r="G28" i="2"/>
  <c r="G16" i="2"/>
  <c r="G15" i="2"/>
  <c r="H15" i="2" s="1"/>
  <c r="G8" i="2"/>
  <c r="H8" i="2"/>
  <c r="H5" i="2"/>
  <c r="H6" i="2"/>
  <c r="H7" i="2"/>
  <c r="H9" i="2"/>
  <c r="H10" i="2"/>
  <c r="H11" i="2"/>
  <c r="H12" i="2"/>
  <c r="H13" i="2"/>
  <c r="H14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20" i="2"/>
  <c r="F21" i="2"/>
  <c r="E22" i="2"/>
  <c r="E21" i="2"/>
  <c r="F15" i="2" l="1"/>
  <c r="E30" i="2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<sst xmlns="http://schemas.openxmlformats.org/spreadsheetml/2006/main" count="45" uniqueCount="32">
  <si>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</si>
  <si>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</si>
  <si>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</si>
  <si>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</si>
  <si>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</si>
  <si>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</si>
  <si>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</si>
  <si>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</si>
  <si>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</si>
  <si>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</si>
  <si>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</si>
  <si>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</si>
  <si>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</si>
  <si>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</si>
  <si>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</si>
  <si>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</si>
  <si>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</si>
  <si>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</si>
  <si>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</si>
  <si>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</si>
  <si>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</si>
  <si>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</si>
  <si>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</si>
  <si>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кредитного характера
на 2025 год</t>
  </si>
  <si>
    <t>Операционный лимит
на 2025 год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</si>
  <si>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</si>
  <si>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</si>
  <si>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</si>
  <si>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</si>
  <si>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ПАО "Банк ПСБ"</t>
  </si>
  <si>
    <t>Использование лимита на 01.12.2025</t>
  </si>
  <si>
    <t>Свободный лимит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</si>
</sst>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23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24</v>
      </c>
      <c r="E2" s="19"/>
      <c r="F2" s="19" t="s">
        <v>30</v>
      </c>
      <c r="G2" s="19"/>
      <c r="H2" s="10" t="s">
        <v>31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0.12683953177016882</v>
      </c>
      <c r="E4" s="8">
        <v>1000000</v>
      </c>
      <c r="F4" s="7">
        <f>G4/E4</f>
        <v>0.57448500000000002</v>
      </c>
      <c r="G4" s="8">
        <f>28690+47750+102000+30300+49950+19400+77150+58500+137545+9250-800+14750</f>
        <v>574485</v>
      </c>
      <c r="H4" s="9">
        <f>E4-G4</f>
        <v>425515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7.6103719062101298E-3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29</v>
      </c>
      <c r="D6" s="7">
        <f t="shared" si="0"/>
        <v>1.9025929765525324E-2</v>
      </c>
      <c r="E6" s="8">
        <v>150000</v>
      </c>
      <c r="F6" s="7">
        <f t="shared" si="1"/>
        <v>0</v>
      </c>
      <c r="G6" s="8"/>
      <c r="H6" s="9">
        <f t="shared" si="2"/>
        <v>150000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1.2683953177016882E-2</v>
      </c>
      <c r="E7" s="8">
        <v>100000</v>
      </c>
      <c r="F7" s="7">
        <f t="shared" si="1"/>
        <v>0.25</v>
      </c>
      <c r="G7" s="8">
        <v>25000</v>
      </c>
      <c r="H7" s="9">
        <f t="shared" si="2"/>
        <v>75000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1.2683953177016882E-2</v>
      </c>
      <c r="E8" s="8">
        <v>100000</v>
      </c>
      <c r="F8" s="7">
        <f t="shared" si="1"/>
        <v>0.55000000000000004</v>
      </c>
      <c r="G8" s="8">
        <f>28000+22500-7500+12000</f>
        <v>55000</v>
      </c>
      <c r="H8" s="9">
        <f t="shared" si="2"/>
        <v>45000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5.7077789296575967E-3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6.3419765885084408E-3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26</v>
      </c>
      <c r="D11" s="7">
        <f t="shared" si="0"/>
        <v>2.5367906354033763E-2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6.3419765885084408E-3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6.3419765885084408E-3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6.3419765885084408E-3</v>
      </c>
      <c r="E14" s="8">
        <v>50000</v>
      </c>
      <c r="F14" s="7">
        <f t="shared" si="1"/>
        <v>0</v>
      </c>
      <c r="G14" s="8"/>
      <c r="H14" s="9">
        <f t="shared" si="2"/>
        <v>50000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2.9173092307138829E-2</v>
      </c>
      <c r="E15" s="8">
        <v>230000</v>
      </c>
      <c r="F15" s="7">
        <f t="shared" si="1"/>
        <v>0.19923478260869565</v>
      </c>
      <c r="G15" s="8">
        <f>3540+28264+14020</f>
        <v>45824</v>
      </c>
      <c r="H15" s="9">
        <f t="shared" si="2"/>
        <v>184176</v>
      </c>
    </row>
    <row r="16" spans="2:8" ht="15" customHeight="1" x14ac:dyDescent="0.25">
      <c r="B16" s="5">
        <v>13</v>
      </c>
      <c r="C16" s="6" t="s">
        <v>17</v>
      </c>
      <c r="D16" s="7">
        <f t="shared" si="0"/>
        <v>8.8787672239118182E-2</v>
      </c>
      <c r="E16" s="8">
        <v>700000</v>
      </c>
      <c r="F16" s="7">
        <f t="shared" si="1"/>
        <v>7.2857142857142856E-2</v>
      </c>
      <c r="G16" s="8">
        <f>3000+48000</f>
        <v>51000</v>
      </c>
      <c r="H16" s="9">
        <f t="shared" si="2"/>
        <v>649000</v>
      </c>
    </row>
    <row r="17" spans="2:8" ht="15" customHeight="1" x14ac:dyDescent="0.25">
      <c r="B17" s="5">
        <v>14</v>
      </c>
      <c r="C17" s="6" t="s">
        <v>27</v>
      </c>
      <c r="D17" s="7">
        <f t="shared" si="0"/>
        <v>1.2683953177016882E-2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6.3419765885084408E-3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22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28</v>
      </c>
      <c r="D20" s="7">
        <f t="shared" si="0"/>
        <v>6.3419765885084408E-3</v>
      </c>
      <c r="E20" s="8">
        <v>50000</v>
      </c>
      <c r="F20" s="7">
        <f t="shared" si="1"/>
        <v>0</v>
      </c>
      <c r="G20" s="8"/>
      <c r="H20" s="9">
        <f t="shared" si="2"/>
        <v>50000</v>
      </c>
    </row>
    <row r="21" spans="2:8" ht="18" customHeight="1" x14ac:dyDescent="0.25">
      <c r="B21" s="16" t="s">
        <v>2</v>
      </c>
      <c r="C21" s="16"/>
      <c r="D21" s="7">
        <f t="shared" si="0"/>
        <v>0.62138399766604602</v>
      </c>
      <c r="E21" s="8">
        <f>4948977.385-50000</f>
        <v>4898977.3849999998</v>
      </c>
      <c r="F21" s="7">
        <f t="shared" si="1"/>
        <v>0</v>
      </c>
      <c r="G21" s="8"/>
      <c r="H21" s="9">
        <f t="shared" si="2"/>
        <v>4898977.3849999998</v>
      </c>
    </row>
    <row r="22" spans="2:8" ht="18" customHeight="1" x14ac:dyDescent="0.25">
      <c r="B22" s="17" t="s">
        <v>3</v>
      </c>
      <c r="C22" s="17"/>
      <c r="D22" s="13">
        <f>SUM(D4:D21)</f>
        <v>0.99999999999999989</v>
      </c>
      <c r="E22" s="14">
        <f>SUM(E4:E21)</f>
        <v>7883977.3849999998</v>
      </c>
      <c r="F22" s="13">
        <f>G22/E22</f>
        <v>9.5295681774713772E-2</v>
      </c>
      <c r="G22" s="14">
        <f>SUM(G4:G21)</f>
        <v>751309</v>
      </c>
      <c r="H22" s="15">
        <f t="shared" ref="H22" si="3">E22-G22</f>
        <v>7132668.3849999998</v>
      </c>
    </row>
    <row r="23" spans="2:8" x14ac:dyDescent="0.25">
      <c r="E23" s="4"/>
      <c r="F23" s="4"/>
    </row>
    <row r="24" spans="2:8" ht="33" customHeight="1" x14ac:dyDescent="0.25">
      <c r="B24" s="18" t="s">
        <v>25</v>
      </c>
      <c r="C24" s="18"/>
      <c r="D24" s="18"/>
      <c r="E24" s="18"/>
      <c r="F24" s="18"/>
      <c r="G24" s="18"/>
      <c r="H24" s="18"/>
    </row>
    <row r="25" spans="2:8" ht="28.5" customHeight="1" x14ac:dyDescent="0.25">
      <c r="B25" s="19" t="s">
        <v>0</v>
      </c>
      <c r="C25" s="19" t="s">
        <v>19</v>
      </c>
      <c r="D25" s="19" t="s">
        <v>24</v>
      </c>
      <c r="E25" s="19"/>
      <c r="F25" s="19" t="s">
        <v>30</v>
      </c>
      <c r="G25" s="19"/>
      <c r="H25" s="10" t="s">
        <v>31</v>
      </c>
    </row>
    <row r="26" spans="2:8" ht="36" x14ac:dyDescent="0.25">
      <c r="B26" s="19"/>
      <c r="C26" s="19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20</v>
      </c>
      <c r="D27" s="7">
        <f>E27/$E$30</f>
        <v>0.11098397957908095</v>
      </c>
      <c r="E27" s="8">
        <v>100000</v>
      </c>
      <c r="F27" s="7">
        <f>G27/E27</f>
        <v>0.17890739999999997</v>
      </c>
      <c r="G27" s="8">
        <f>5395+295+1577.24+1110+3967+2395+1642.5-870+2379</f>
        <v>17890.739999999998</v>
      </c>
      <c r="H27" s="9">
        <f>E27-G27</f>
        <v>82109.260000000009</v>
      </c>
    </row>
    <row r="28" spans="2:8" ht="15" customHeight="1" x14ac:dyDescent="0.25">
      <c r="B28" s="5">
        <v>2</v>
      </c>
      <c r="C28" s="6" t="s">
        <v>18</v>
      </c>
      <c r="D28" s="7">
        <f t="shared" ref="D28:D29" si="4">E28/$E$30</f>
        <v>0.11098397957908095</v>
      </c>
      <c r="E28" s="8">
        <v>100000</v>
      </c>
      <c r="F28" s="7">
        <f t="shared" ref="F28:F29" si="5">G28/E28</f>
        <v>0.40530662049999999</v>
      </c>
      <c r="G28" s="8">
        <f>9727.96705+30802.695</f>
        <v>40530.662049999999</v>
      </c>
      <c r="H28" s="9">
        <f t="shared" ref="H28:H30" si="6">E28-G28</f>
        <v>59469.337950000001</v>
      </c>
    </row>
    <row r="29" spans="2:8" x14ac:dyDescent="0.25">
      <c r="B29" s="16" t="s">
        <v>2</v>
      </c>
      <c r="C29" s="16"/>
      <c r="D29" s="7">
        <f t="shared" si="4"/>
        <v>0.77803204084183808</v>
      </c>
      <c r="E29" s="8">
        <v>701030.94499999995</v>
      </c>
      <c r="F29" s="7">
        <f t="shared" si="5"/>
        <v>0</v>
      </c>
      <c r="G29" s="8"/>
      <c r="H29" s="9">
        <f t="shared" si="6"/>
        <v>701030.94499999995</v>
      </c>
    </row>
    <row r="30" spans="2:8" x14ac:dyDescent="0.25">
      <c r="B30" s="17" t="s">
        <v>3</v>
      </c>
      <c r="C30" s="17"/>
      <c r="D30" s="13">
        <f>SUM(D27:D29)</f>
        <v>1</v>
      </c>
      <c r="E30" s="14">
        <f>SUM(E27:E29)</f>
        <v>901030.94499999995</v>
      </c>
      <c r="F30" s="13">
        <f>G30/E30</f>
        <v>6.4838396920984767E-2</v>
      </c>
      <c r="G30" s="14">
        <f>SUM(G27:G29)</f>
        <v>58421.402049999997</v>
      </c>
      <c r="H30" s="15">
        <f t="shared" si="6"/>
        <v>842609.54294999992</v>
      </c>
    </row>
  </sheetData>
  <mergeCells count="14">
    <mergeCell ref="F2:G2"/>
    <mergeCell ref="B1:H1"/>
    <mergeCell ref="B21:C21"/>
    <mergeCell ref="B22:C22"/>
    <mergeCell ref="B2:B3"/>
    <mergeCell ref="C2:C3"/>
    <mergeCell ref="D2:E2"/>
    <mergeCell ref="B29:C29"/>
    <mergeCell ref="B30:C30"/>
    <mergeCell ref="B24:H24"/>
    <mergeCell ref="B25:B26"/>
    <mergeCell ref="C25:C26"/>
    <mergeCell ref="D25:E25"/>
    <mergeCell ref="F25:G25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2025-12-04T03:48:40Z</dcterms:modified>
</cp:coreProperties>
</file>