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тародумова\Рабочая\Отчеты\Алтайский фонд МСП\На сайт(ежемесячно)\2020\на 01.05.2020\"/>
    </mc:Choice>
  </mc:AlternateContent>
  <bookViews>
    <workbookView xWindow="0" yWindow="0" windowWidth="20490" windowHeight="7755"/>
  </bookViews>
  <sheets>
    <sheet name="поручительства Фонда" sheetId="1" r:id="rId1"/>
  </sheets>
  <definedNames>
    <definedName name="_xlnm.Print_Area" localSheetId="0">'поручительства Фонда'!$A$1:$Q$21</definedName>
  </definedNames>
  <calcPr calcId="152511"/>
</workbook>
</file>

<file path=xl/calcChain.xml><?xml version="1.0" encoding="utf-8"?>
<calcChain xmlns="http://schemas.openxmlformats.org/spreadsheetml/2006/main">
  <c r="M13" i="1" l="1"/>
  <c r="N5" i="1"/>
  <c r="M5" i="1"/>
  <c r="L5" i="1"/>
  <c r="K5" i="1"/>
  <c r="N6" i="1"/>
  <c r="M6" i="1"/>
  <c r="L6" i="1"/>
  <c r="N13" i="1"/>
  <c r="L13" i="1"/>
  <c r="K13" i="1"/>
  <c r="C20" i="1" l="1"/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5" i="1"/>
  <c r="K21" i="1"/>
  <c r="G21" i="1" l="1"/>
  <c r="C21" i="1" s="1"/>
  <c r="F20" i="1" l="1"/>
  <c r="D20" i="1"/>
  <c r="E20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F19" i="1" l="1"/>
  <c r="D19" i="1"/>
  <c r="F18" i="1" l="1"/>
  <c r="D18" i="1"/>
  <c r="F17" i="1" l="1"/>
  <c r="D17" i="1"/>
  <c r="F16" i="1" l="1"/>
  <c r="D16" i="1"/>
  <c r="O21" i="1" l="1"/>
  <c r="P21" i="1"/>
  <c r="Q21" i="1"/>
  <c r="F7" i="1" l="1"/>
  <c r="D7" i="1"/>
  <c r="J21" i="1" l="1"/>
  <c r="H21" i="1" l="1"/>
  <c r="I21" i="1" l="1"/>
  <c r="F14" i="1"/>
  <c r="F15" i="1"/>
  <c r="D13" i="1"/>
  <c r="F13" i="1"/>
  <c r="D14" i="1"/>
  <c r="D15" i="1"/>
  <c r="D5" i="1"/>
  <c r="F5" i="1"/>
  <c r="D9" i="1"/>
  <c r="F9" i="1"/>
  <c r="D11" i="1"/>
  <c r="F11" i="1"/>
  <c r="D10" i="1"/>
  <c r="F10" i="1"/>
  <c r="D12" i="1"/>
  <c r="F12" i="1"/>
  <c r="D6" i="1"/>
  <c r="F6" i="1"/>
  <c r="D8" i="1"/>
  <c r="F8" i="1"/>
  <c r="L21" i="1"/>
  <c r="D21" i="1" s="1"/>
  <c r="N21" i="1"/>
  <c r="F21" i="1" s="1"/>
  <c r="M21" i="1"/>
  <c r="E21" i="1" l="1"/>
  <c r="E5" i="1"/>
</calcChain>
</file>

<file path=xl/comments1.xml><?xml version="1.0" encoding="utf-8"?>
<comments xmlns="http://schemas.openxmlformats.org/spreadsheetml/2006/main">
  <authors>
    <author>Shavolin</author>
  </authors>
  <commentList>
    <comment ref="B20" authorId="0" shapeId="0">
      <text>
        <r>
          <rPr>
            <sz val="9"/>
            <color indexed="81"/>
            <rFont val="Tahoma"/>
            <family val="2"/>
            <charset val="204"/>
          </rPr>
          <t>+Бинбанк+Тальменка-Банк+ЮниаструмБанк</t>
        </r>
      </text>
    </comment>
  </commentList>
</comments>
</file>

<file path=xl/sharedStrings.xml><?xml version="1.0" encoding="utf-8"?>
<sst xmlns="http://schemas.openxmlformats.org/spreadsheetml/2006/main" count="39" uniqueCount="37">
  <si>
    <t>Наименование банка-партнера</t>
  </si>
  <si>
    <t>Бывшие банки-партнеры</t>
  </si>
  <si>
    <t>ИТОГО</t>
  </si>
  <si>
    <t>Объем выданных поручительств (с начала деятельности Фонда), руб.</t>
  </si>
  <si>
    <t>Количество выданных поручительств (с начала деятельности Фонда), шт.</t>
  </si>
  <si>
    <t>№ п/п</t>
  </si>
  <si>
    <t>Сумма поручительств, руб.</t>
  </si>
  <si>
    <t>Сумма кредитов, выданных под поручительства, руб.</t>
  </si>
  <si>
    <t>ПАО Сбербанк</t>
  </si>
  <si>
    <t>АО "Россельхозбанк"</t>
  </si>
  <si>
    <t>ПАО Банк "ФК Открытие"</t>
  </si>
  <si>
    <t>ПАО "Промсвязьбанк"</t>
  </si>
  <si>
    <t>ПАО "АК БАРС" БАНК</t>
  </si>
  <si>
    <t>ТКБ БАНК ПАО</t>
  </si>
  <si>
    <t>Банк "Левобережный" (ПАО)</t>
  </si>
  <si>
    <t>"СИБСОЦБАНК" ООО</t>
  </si>
  <si>
    <t>АО "Банк Акцепт"</t>
  </si>
  <si>
    <t>АО КБ "ФорБанк"</t>
  </si>
  <si>
    <t>ООО КБ "Алтайкапиталбанк"</t>
  </si>
  <si>
    <t>АО "МСП Банк"</t>
  </si>
  <si>
    <t>АО "Банк Интеза"</t>
  </si>
  <si>
    <t>АО "АЛЬФА-БАНК"</t>
  </si>
  <si>
    <t>Банк ВТБ (ПАО)</t>
  </si>
  <si>
    <t>2007-2019</t>
  </si>
  <si>
    <t>Кол-во субъектов получивших поддержку, шт.</t>
  </si>
  <si>
    <t>Количество выданных поручительств, шт.</t>
  </si>
  <si>
    <t>Объем выданных поручительств, руб.</t>
  </si>
  <si>
    <t>Объем выданных кредитов под поручительство Фонда, руб.</t>
  </si>
  <si>
    <t>Кол-во субъектов получивших поддержку
(с начала деятельности Фонда), шт.</t>
  </si>
  <si>
    <t>Объем выданных кредитов под поручительство Фонда
(с начала деятельности Фонда), руб.</t>
  </si>
  <si>
    <t>Кол-во договоров, шт.</t>
  </si>
  <si>
    <t>Кол-во субъектов, шт.</t>
  </si>
  <si>
    <t xml:space="preserve">Объем  выданных поручительств, руб.  </t>
  </si>
  <si>
    <t>2020 г.</t>
  </si>
  <si>
    <t>2007-2020 гг.</t>
  </si>
  <si>
    <t>Сведения о поручительствах, предоставленных НО "Алтайский фонд МСП", в разрезе банков-партнеров на 01.05.2020 г.</t>
  </si>
  <si>
    <t>Действующие поручительства на 01.05.2020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</si>
</sst>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/>
    <xf numFmtId="0" fontId="5" fillId="0" borderId="0" xfId="0" applyFont="1" applyBorder="1"/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3" fontId="0" fillId="0" borderId="0" xfId="0" applyNumberFormat="1"/>
    <xf numFmtId="3" fontId="4" fillId="0" borderId="0" xfId="0" applyNumberFormat="1" applyFont="1"/>
    <xf numFmtId="4" fontId="0" fillId="0" borderId="0" xfId="0" applyNumberFormat="1" applyFill="1" applyAlignment="1">
      <alignment horizontal="center"/>
    </xf>
    <xf numFmtId="4" fontId="0" fillId="0" borderId="0" xfId="0" applyNumberFormat="1"/>
    <xf numFmtId="4" fontId="3" fillId="0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tabSelected="1" zoomScale="75" zoomScaleNormal="75" workbookViewId="0">
      <selection activeCell="K3" sqref="K3:N3"/>
    </sheetView>
  </sheetViews>
  <sheetFormatPr defaultRowHeight="15" x14ac:dyDescent="0.25"/>
  <cols>
    <col min="2" max="2" width="37.85546875" customWidth="1"/>
    <col min="3" max="3" width="19.85546875" customWidth="1"/>
    <col min="4" max="4" width="18.28515625" customWidth="1"/>
    <col min="5" max="5" width="18.42578125" style="8" customWidth="1"/>
    <col min="6" max="6" width="23.140625" style="8" customWidth="1"/>
    <col min="7" max="7" width="18.140625" style="8" hidden="1" customWidth="1"/>
    <col min="8" max="8" width="20" style="8" hidden="1" customWidth="1"/>
    <col min="9" max="9" width="18.7109375" style="8" hidden="1" customWidth="1"/>
    <col min="10" max="10" width="21" style="8" hidden="1" customWidth="1"/>
    <col min="11" max="11" width="19.140625" style="8" customWidth="1"/>
    <col min="12" max="12" width="18.5703125" style="8" customWidth="1"/>
    <col min="13" max="13" width="18.85546875" style="8" customWidth="1"/>
    <col min="14" max="14" width="19.5703125" style="8" customWidth="1"/>
    <col min="15" max="15" width="18" customWidth="1"/>
    <col min="16" max="16" width="19.140625" customWidth="1"/>
    <col min="17" max="17" width="19" customWidth="1"/>
    <col min="20" max="20" width="16.42578125" customWidth="1"/>
  </cols>
  <sheetData>
    <row r="1" spans="1:20" ht="34.5" customHeight="1" x14ac:dyDescent="0.25">
      <c r="A1" s="35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20" s="1" customFormat="1" ht="15.75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20" s="1" customFormat="1" ht="23.25" customHeight="1" x14ac:dyDescent="0.25">
      <c r="A3" s="37" t="s">
        <v>5</v>
      </c>
      <c r="B3" s="38" t="s">
        <v>0</v>
      </c>
      <c r="C3" s="42" t="s">
        <v>34</v>
      </c>
      <c r="D3" s="43"/>
      <c r="E3" s="43"/>
      <c r="F3" s="44"/>
      <c r="G3" s="39" t="s">
        <v>23</v>
      </c>
      <c r="H3" s="40"/>
      <c r="I3" s="40"/>
      <c r="J3" s="41"/>
      <c r="K3" s="39" t="s">
        <v>33</v>
      </c>
      <c r="L3" s="40"/>
      <c r="M3" s="40"/>
      <c r="N3" s="41"/>
      <c r="O3" s="34" t="s">
        <v>36</v>
      </c>
      <c r="P3" s="34"/>
      <c r="Q3" s="34"/>
    </row>
    <row r="4" spans="1:20" s="1" customFormat="1" ht="125.25" customHeight="1" x14ac:dyDescent="0.25">
      <c r="A4" s="37"/>
      <c r="B4" s="38"/>
      <c r="C4" s="19" t="s">
        <v>28</v>
      </c>
      <c r="D4" s="20" t="s">
        <v>4</v>
      </c>
      <c r="E4" s="19" t="s">
        <v>3</v>
      </c>
      <c r="F4" s="19" t="s">
        <v>29</v>
      </c>
      <c r="G4" s="19" t="s">
        <v>24</v>
      </c>
      <c r="H4" s="19" t="s">
        <v>25</v>
      </c>
      <c r="I4" s="19" t="s">
        <v>26</v>
      </c>
      <c r="J4" s="19" t="s">
        <v>27</v>
      </c>
      <c r="K4" s="19" t="s">
        <v>31</v>
      </c>
      <c r="L4" s="19" t="s">
        <v>25</v>
      </c>
      <c r="M4" s="19" t="s">
        <v>32</v>
      </c>
      <c r="N4" s="19" t="s">
        <v>27</v>
      </c>
      <c r="O4" s="21" t="s">
        <v>30</v>
      </c>
      <c r="P4" s="21" t="s">
        <v>6</v>
      </c>
      <c r="Q4" s="21" t="s">
        <v>7</v>
      </c>
    </row>
    <row r="5" spans="1:20" s="1" customFormat="1" ht="18.75" x14ac:dyDescent="0.3">
      <c r="A5" s="17">
        <v>1</v>
      </c>
      <c r="B5" s="26" t="s">
        <v>8</v>
      </c>
      <c r="C5" s="10">
        <f>G5+K5</f>
        <v>247</v>
      </c>
      <c r="D5" s="10">
        <f t="shared" ref="D5:D20" si="0">H5+L5</f>
        <v>267</v>
      </c>
      <c r="E5" s="3">
        <f t="shared" ref="E5:E20" si="1">I5+M5</f>
        <v>973451495.32999992</v>
      </c>
      <c r="F5" s="3">
        <f t="shared" ref="F5:F20" si="2">J5+N5</f>
        <v>2654896912</v>
      </c>
      <c r="G5" s="3">
        <v>231</v>
      </c>
      <c r="H5" s="3">
        <v>248</v>
      </c>
      <c r="I5" s="33">
        <v>870741595.32999992</v>
      </c>
      <c r="J5" s="3">
        <v>2379530286</v>
      </c>
      <c r="K5" s="3">
        <f>4+8+4</f>
        <v>16</v>
      </c>
      <c r="L5" s="4">
        <f>4+11+4</f>
        <v>19</v>
      </c>
      <c r="M5" s="4">
        <f>31532450+56837000+14340450</f>
        <v>102709900</v>
      </c>
      <c r="N5" s="4">
        <f>73800000+172166626+29400000</f>
        <v>275366626</v>
      </c>
      <c r="O5" s="22">
        <v>42</v>
      </c>
      <c r="P5" s="22">
        <v>257271230.5</v>
      </c>
      <c r="Q5" s="22">
        <v>616455870</v>
      </c>
    </row>
    <row r="6" spans="1:20" s="1" customFormat="1" ht="18.75" customHeight="1" x14ac:dyDescent="0.3">
      <c r="A6" s="17">
        <v>2</v>
      </c>
      <c r="B6" s="26" t="s">
        <v>9</v>
      </c>
      <c r="C6" s="10">
        <f t="shared" ref="C6:C19" si="3">G6+K6</f>
        <v>19</v>
      </c>
      <c r="D6" s="10">
        <f t="shared" si="0"/>
        <v>24</v>
      </c>
      <c r="E6" s="3">
        <f t="shared" si="1"/>
        <v>123497840</v>
      </c>
      <c r="F6" s="3">
        <f t="shared" si="2"/>
        <v>412201893</v>
      </c>
      <c r="G6" s="3">
        <v>14</v>
      </c>
      <c r="H6" s="3">
        <v>17</v>
      </c>
      <c r="I6" s="33">
        <v>109947840</v>
      </c>
      <c r="J6" s="3">
        <v>366301893</v>
      </c>
      <c r="K6" s="3">
        <v>5</v>
      </c>
      <c r="L6" s="3">
        <f>2+2+3</f>
        <v>7</v>
      </c>
      <c r="M6" s="5">
        <f>3900000+5450000+4200000</f>
        <v>13550000</v>
      </c>
      <c r="N6" s="5">
        <f>13000000+24500000+8400000</f>
        <v>45900000</v>
      </c>
      <c r="O6" s="22">
        <v>14</v>
      </c>
      <c r="P6" s="22">
        <v>64775000</v>
      </c>
      <c r="Q6" s="22">
        <v>263000000</v>
      </c>
      <c r="T6" s="30"/>
    </row>
    <row r="7" spans="1:20" s="1" customFormat="1" ht="18.75" x14ac:dyDescent="0.3">
      <c r="A7" s="24">
        <v>3</v>
      </c>
      <c r="B7" s="27" t="s">
        <v>10</v>
      </c>
      <c r="C7" s="10">
        <f t="shared" si="3"/>
        <v>24</v>
      </c>
      <c r="D7" s="10">
        <f t="shared" si="0"/>
        <v>25</v>
      </c>
      <c r="E7" s="3">
        <f t="shared" si="1"/>
        <v>118289000</v>
      </c>
      <c r="F7" s="3">
        <f t="shared" si="2"/>
        <v>318599000</v>
      </c>
      <c r="G7" s="3">
        <v>24</v>
      </c>
      <c r="H7" s="3">
        <v>25</v>
      </c>
      <c r="I7" s="33">
        <v>118289000</v>
      </c>
      <c r="J7" s="3">
        <v>318599000</v>
      </c>
      <c r="K7" s="3"/>
      <c r="L7" s="6"/>
      <c r="M7" s="3"/>
      <c r="N7" s="3"/>
      <c r="O7" s="22">
        <v>3</v>
      </c>
      <c r="P7" s="22">
        <v>33300000</v>
      </c>
      <c r="Q7" s="22">
        <v>66600000</v>
      </c>
    </row>
    <row r="8" spans="1:20" s="1" customFormat="1" ht="18.75" x14ac:dyDescent="0.3">
      <c r="A8" s="24">
        <v>4</v>
      </c>
      <c r="B8" s="27" t="s">
        <v>11</v>
      </c>
      <c r="C8" s="10">
        <f t="shared" si="3"/>
        <v>23</v>
      </c>
      <c r="D8" s="10">
        <f t="shared" si="0"/>
        <v>26</v>
      </c>
      <c r="E8" s="3">
        <f t="shared" si="1"/>
        <v>163545000</v>
      </c>
      <c r="F8" s="3">
        <f t="shared" si="2"/>
        <v>520000002</v>
      </c>
      <c r="G8" s="3">
        <v>23</v>
      </c>
      <c r="H8" s="3">
        <v>26</v>
      </c>
      <c r="I8" s="33">
        <v>163545000</v>
      </c>
      <c r="J8" s="3">
        <v>520000002</v>
      </c>
      <c r="K8" s="3"/>
      <c r="L8" s="6"/>
      <c r="M8" s="3"/>
      <c r="N8" s="3"/>
      <c r="O8" s="22">
        <v>2</v>
      </c>
      <c r="P8" s="22">
        <v>9300000</v>
      </c>
      <c r="Q8" s="22">
        <v>19000000</v>
      </c>
    </row>
    <row r="9" spans="1:20" s="1" customFormat="1" ht="18.75" x14ac:dyDescent="0.3">
      <c r="A9" s="24">
        <v>5</v>
      </c>
      <c r="B9" s="26" t="s">
        <v>12</v>
      </c>
      <c r="C9" s="10">
        <f t="shared" si="3"/>
        <v>23</v>
      </c>
      <c r="D9" s="10">
        <f t="shared" si="0"/>
        <v>23</v>
      </c>
      <c r="E9" s="3">
        <f t="shared" si="1"/>
        <v>108645000</v>
      </c>
      <c r="F9" s="3">
        <f t="shared" si="2"/>
        <v>315095000</v>
      </c>
      <c r="G9" s="3">
        <v>23</v>
      </c>
      <c r="H9" s="3">
        <v>23</v>
      </c>
      <c r="I9" s="33">
        <v>108645000</v>
      </c>
      <c r="J9" s="3">
        <v>315095000</v>
      </c>
      <c r="K9" s="3"/>
      <c r="L9" s="4"/>
      <c r="M9" s="4"/>
      <c r="N9" s="4"/>
      <c r="O9" s="22">
        <v>4</v>
      </c>
      <c r="P9" s="22">
        <v>20000000</v>
      </c>
      <c r="Q9" s="22">
        <v>77800000</v>
      </c>
    </row>
    <row r="10" spans="1:20" s="1" customFormat="1" ht="18.75" x14ac:dyDescent="0.3">
      <c r="A10" s="24">
        <v>6</v>
      </c>
      <c r="B10" s="26" t="s">
        <v>13</v>
      </c>
      <c r="C10" s="10">
        <f t="shared" si="3"/>
        <v>4</v>
      </c>
      <c r="D10" s="10">
        <f t="shared" si="0"/>
        <v>4</v>
      </c>
      <c r="E10" s="3">
        <f t="shared" si="1"/>
        <v>7262500</v>
      </c>
      <c r="F10" s="3">
        <f t="shared" si="2"/>
        <v>18525000</v>
      </c>
      <c r="G10" s="3">
        <v>4</v>
      </c>
      <c r="H10" s="3">
        <v>4</v>
      </c>
      <c r="I10" s="33">
        <v>7262500</v>
      </c>
      <c r="J10" s="3">
        <v>18525000</v>
      </c>
      <c r="K10" s="3"/>
      <c r="L10" s="3"/>
      <c r="M10" s="4"/>
      <c r="N10" s="4"/>
      <c r="O10" s="22">
        <v>1</v>
      </c>
      <c r="P10" s="22">
        <v>1262500</v>
      </c>
      <c r="Q10" s="22">
        <v>2525000</v>
      </c>
    </row>
    <row r="11" spans="1:20" s="1" customFormat="1" ht="18.75" x14ac:dyDescent="0.3">
      <c r="A11" s="24">
        <v>7</v>
      </c>
      <c r="B11" s="26" t="s">
        <v>14</v>
      </c>
      <c r="C11" s="10">
        <f t="shared" si="3"/>
        <v>17</v>
      </c>
      <c r="D11" s="10">
        <f t="shared" si="0"/>
        <v>20</v>
      </c>
      <c r="E11" s="3">
        <f t="shared" si="1"/>
        <v>88685000</v>
      </c>
      <c r="F11" s="3">
        <f t="shared" si="2"/>
        <v>225502800</v>
      </c>
      <c r="G11" s="3">
        <v>17</v>
      </c>
      <c r="H11" s="3">
        <v>20</v>
      </c>
      <c r="I11" s="33">
        <v>88685000</v>
      </c>
      <c r="J11" s="3">
        <v>225502800</v>
      </c>
      <c r="K11" s="3"/>
      <c r="L11" s="4"/>
      <c r="M11" s="4"/>
      <c r="N11" s="4"/>
      <c r="O11" s="22">
        <v>7</v>
      </c>
      <c r="P11" s="22">
        <v>56800000</v>
      </c>
      <c r="Q11" s="22">
        <v>147700000</v>
      </c>
    </row>
    <row r="12" spans="1:20" s="1" customFormat="1" ht="18.75" x14ac:dyDescent="0.3">
      <c r="A12" s="24">
        <v>8</v>
      </c>
      <c r="B12" s="26" t="s">
        <v>16</v>
      </c>
      <c r="C12" s="10">
        <f t="shared" si="3"/>
        <v>2</v>
      </c>
      <c r="D12" s="10">
        <f t="shared" si="0"/>
        <v>2</v>
      </c>
      <c r="E12" s="3">
        <f t="shared" si="1"/>
        <v>3775000</v>
      </c>
      <c r="F12" s="3">
        <f t="shared" si="2"/>
        <v>9450000</v>
      </c>
      <c r="G12" s="3">
        <v>2</v>
      </c>
      <c r="H12" s="3">
        <v>2</v>
      </c>
      <c r="I12" s="33">
        <v>3775000</v>
      </c>
      <c r="J12" s="3">
        <v>9450000</v>
      </c>
      <c r="K12" s="3"/>
      <c r="L12" s="4"/>
      <c r="M12" s="4"/>
      <c r="N12" s="4"/>
      <c r="O12" s="22">
        <v>1</v>
      </c>
      <c r="P12" s="22">
        <v>975000</v>
      </c>
      <c r="Q12" s="22">
        <v>1950000</v>
      </c>
    </row>
    <row r="13" spans="1:20" s="1" customFormat="1" ht="18.75" x14ac:dyDescent="0.3">
      <c r="A13" s="24">
        <v>9</v>
      </c>
      <c r="B13" s="26" t="s">
        <v>15</v>
      </c>
      <c r="C13" s="10">
        <f t="shared" si="3"/>
        <v>113</v>
      </c>
      <c r="D13" s="10">
        <f t="shared" si="0"/>
        <v>120</v>
      </c>
      <c r="E13" s="3">
        <f t="shared" si="1"/>
        <v>442445166.26999998</v>
      </c>
      <c r="F13" s="3">
        <f t="shared" si="2"/>
        <v>1034117761.9299999</v>
      </c>
      <c r="G13" s="3">
        <v>109</v>
      </c>
      <c r="H13" s="3">
        <v>116</v>
      </c>
      <c r="I13" s="33">
        <v>427695166.26999998</v>
      </c>
      <c r="J13" s="3">
        <v>1005617761.9299999</v>
      </c>
      <c r="K13" s="3">
        <f>1+2+1</f>
        <v>4</v>
      </c>
      <c r="L13" s="4">
        <f>1+2+1</f>
        <v>4</v>
      </c>
      <c r="M13" s="4">
        <f>3000000+4250000+7500000</f>
        <v>14750000</v>
      </c>
      <c r="N13" s="4">
        <f>5000000+8500000+15000000</f>
        <v>28500000</v>
      </c>
      <c r="O13" s="22">
        <v>29</v>
      </c>
      <c r="P13" s="22">
        <v>160847167.26999998</v>
      </c>
      <c r="Q13" s="22">
        <v>329650184.52999997</v>
      </c>
    </row>
    <row r="14" spans="1:20" s="1" customFormat="1" ht="18.75" x14ac:dyDescent="0.3">
      <c r="A14" s="24">
        <v>10</v>
      </c>
      <c r="B14" s="26" t="s">
        <v>17</v>
      </c>
      <c r="C14" s="10">
        <f t="shared" si="3"/>
        <v>16</v>
      </c>
      <c r="D14" s="10">
        <f t="shared" si="0"/>
        <v>17</v>
      </c>
      <c r="E14" s="3">
        <f t="shared" si="1"/>
        <v>57920000</v>
      </c>
      <c r="F14" s="3">
        <f t="shared" si="2"/>
        <v>153600000</v>
      </c>
      <c r="G14" s="3">
        <v>15</v>
      </c>
      <c r="H14" s="3">
        <v>16</v>
      </c>
      <c r="I14" s="33">
        <v>36920000</v>
      </c>
      <c r="J14" s="3">
        <v>103600000</v>
      </c>
      <c r="K14" s="3">
        <v>1</v>
      </c>
      <c r="L14" s="4">
        <v>1</v>
      </c>
      <c r="M14" s="4">
        <v>21000000</v>
      </c>
      <c r="N14" s="4">
        <v>50000000</v>
      </c>
      <c r="O14" s="22">
        <v>2</v>
      </c>
      <c r="P14" s="22">
        <v>36000000</v>
      </c>
      <c r="Q14" s="22">
        <v>81000000</v>
      </c>
    </row>
    <row r="15" spans="1:20" s="1" customFormat="1" ht="18.75" x14ac:dyDescent="0.3">
      <c r="A15" s="24">
        <v>11</v>
      </c>
      <c r="B15" s="26" t="s">
        <v>18</v>
      </c>
      <c r="C15" s="10">
        <f t="shared" si="3"/>
        <v>46</v>
      </c>
      <c r="D15" s="10">
        <f t="shared" si="0"/>
        <v>46</v>
      </c>
      <c r="E15" s="3">
        <f t="shared" si="1"/>
        <v>62810000</v>
      </c>
      <c r="F15" s="3">
        <f t="shared" si="2"/>
        <v>142700000</v>
      </c>
      <c r="G15" s="3">
        <v>46</v>
      </c>
      <c r="H15" s="3">
        <v>46</v>
      </c>
      <c r="I15" s="33">
        <v>62810000</v>
      </c>
      <c r="J15" s="3">
        <v>142700000</v>
      </c>
      <c r="K15" s="3"/>
      <c r="L15" s="4"/>
      <c r="M15" s="3"/>
      <c r="N15" s="3"/>
      <c r="O15" s="22">
        <v>2</v>
      </c>
      <c r="P15" s="22">
        <v>5000000</v>
      </c>
      <c r="Q15" s="22">
        <v>10000000</v>
      </c>
    </row>
    <row r="16" spans="1:20" s="1" customFormat="1" ht="18.75" x14ac:dyDescent="0.3">
      <c r="A16" s="25">
        <v>12</v>
      </c>
      <c r="B16" s="26" t="s">
        <v>19</v>
      </c>
      <c r="C16" s="10">
        <f t="shared" si="3"/>
        <v>1</v>
      </c>
      <c r="D16" s="10">
        <f t="shared" si="0"/>
        <v>1</v>
      </c>
      <c r="E16" s="3">
        <f t="shared" si="1"/>
        <v>6000000</v>
      </c>
      <c r="F16" s="3">
        <f t="shared" si="2"/>
        <v>10000000</v>
      </c>
      <c r="G16" s="3">
        <v>1</v>
      </c>
      <c r="H16" s="3">
        <v>1</v>
      </c>
      <c r="I16" s="33">
        <v>6000000</v>
      </c>
      <c r="J16" s="3">
        <v>10000000</v>
      </c>
      <c r="K16" s="3"/>
      <c r="L16" s="4"/>
      <c r="M16" s="3"/>
      <c r="N16" s="3"/>
      <c r="O16" s="22">
        <v>1</v>
      </c>
      <c r="P16" s="22">
        <v>6000000</v>
      </c>
      <c r="Q16" s="22">
        <v>10000000</v>
      </c>
    </row>
    <row r="17" spans="1:17" s="1" customFormat="1" ht="18.75" x14ac:dyDescent="0.3">
      <c r="A17" s="25">
        <v>13</v>
      </c>
      <c r="B17" s="26" t="s">
        <v>20</v>
      </c>
      <c r="C17" s="10">
        <f t="shared" si="3"/>
        <v>10</v>
      </c>
      <c r="D17" s="10">
        <f t="shared" si="0"/>
        <v>14</v>
      </c>
      <c r="E17" s="3">
        <f t="shared" si="1"/>
        <v>59006500</v>
      </c>
      <c r="F17" s="3">
        <f t="shared" si="2"/>
        <v>213800000</v>
      </c>
      <c r="G17" s="3">
        <v>9</v>
      </c>
      <c r="H17" s="3">
        <v>12</v>
      </c>
      <c r="I17" s="33">
        <v>53759000</v>
      </c>
      <c r="J17" s="3">
        <v>118800000</v>
      </c>
      <c r="K17" s="3">
        <v>1</v>
      </c>
      <c r="L17" s="4">
        <v>2</v>
      </c>
      <c r="M17" s="3">
        <v>5247500</v>
      </c>
      <c r="N17" s="3">
        <v>95000000</v>
      </c>
      <c r="O17" s="22">
        <v>8</v>
      </c>
      <c r="P17" s="22">
        <v>32327500</v>
      </c>
      <c r="Q17" s="22">
        <v>158000000</v>
      </c>
    </row>
    <row r="18" spans="1:17" s="1" customFormat="1" ht="18.75" x14ac:dyDescent="0.3">
      <c r="A18" s="25">
        <v>14</v>
      </c>
      <c r="B18" s="9" t="s">
        <v>21</v>
      </c>
      <c r="C18" s="10">
        <f t="shared" si="3"/>
        <v>1</v>
      </c>
      <c r="D18" s="10">
        <f t="shared" si="0"/>
        <v>1</v>
      </c>
      <c r="E18" s="3">
        <f t="shared" si="1"/>
        <v>10000000</v>
      </c>
      <c r="F18" s="3">
        <f t="shared" si="2"/>
        <v>50000000</v>
      </c>
      <c r="G18" s="3">
        <v>1</v>
      </c>
      <c r="H18" s="3">
        <v>1</v>
      </c>
      <c r="I18" s="33">
        <v>10000000</v>
      </c>
      <c r="J18" s="3">
        <v>50000000</v>
      </c>
      <c r="K18" s="3"/>
      <c r="L18" s="4"/>
      <c r="M18" s="3"/>
      <c r="N18" s="3"/>
      <c r="O18" s="22"/>
      <c r="P18" s="22"/>
      <c r="Q18" s="22"/>
    </row>
    <row r="19" spans="1:17" s="1" customFormat="1" ht="18.75" x14ac:dyDescent="0.3">
      <c r="A19" s="28">
        <v>15</v>
      </c>
      <c r="B19" s="9" t="s">
        <v>22</v>
      </c>
      <c r="C19" s="10">
        <f t="shared" si="3"/>
        <v>16</v>
      </c>
      <c r="D19" s="10">
        <f t="shared" si="0"/>
        <v>18</v>
      </c>
      <c r="E19" s="3">
        <f t="shared" si="1"/>
        <v>168153205.86000001</v>
      </c>
      <c r="F19" s="3">
        <f t="shared" si="2"/>
        <v>356096869</v>
      </c>
      <c r="G19" s="3">
        <v>16</v>
      </c>
      <c r="H19" s="3">
        <v>18</v>
      </c>
      <c r="I19" s="33">
        <v>168153205.86000001</v>
      </c>
      <c r="J19" s="3">
        <v>356096869</v>
      </c>
      <c r="K19" s="3"/>
      <c r="L19" s="4"/>
      <c r="M19" s="3"/>
      <c r="N19" s="3"/>
      <c r="O19" s="22">
        <v>15</v>
      </c>
      <c r="P19" s="22">
        <v>134153205.86</v>
      </c>
      <c r="Q19" s="22">
        <v>298096869</v>
      </c>
    </row>
    <row r="20" spans="1:17" s="1" customFormat="1" ht="19.5" customHeight="1" x14ac:dyDescent="0.3">
      <c r="A20" s="17"/>
      <c r="B20" s="11" t="s">
        <v>1</v>
      </c>
      <c r="C20" s="10">
        <f>G20+K20</f>
        <v>151</v>
      </c>
      <c r="D20" s="10">
        <f t="shared" si="0"/>
        <v>160</v>
      </c>
      <c r="E20" s="3">
        <f t="shared" si="1"/>
        <v>439136398</v>
      </c>
      <c r="F20" s="3">
        <f t="shared" si="2"/>
        <v>1187766354.4000001</v>
      </c>
      <c r="G20" s="3">
        <v>151</v>
      </c>
      <c r="H20" s="3">
        <v>160</v>
      </c>
      <c r="I20" s="33">
        <v>439136398</v>
      </c>
      <c r="J20" s="3">
        <v>1187766354.4000001</v>
      </c>
      <c r="K20" s="3"/>
      <c r="L20" s="3"/>
      <c r="M20" s="6"/>
      <c r="N20" s="6"/>
      <c r="O20" s="22"/>
      <c r="P20" s="22"/>
      <c r="Q20" s="22"/>
    </row>
    <row r="21" spans="1:17" s="2" customFormat="1" ht="15.75" x14ac:dyDescent="0.25">
      <c r="A21" s="18"/>
      <c r="B21" s="12" t="s">
        <v>2</v>
      </c>
      <c r="C21" s="13">
        <f t="shared" ref="C21:D21" si="4">G21+K21</f>
        <v>713</v>
      </c>
      <c r="D21" s="13">
        <f t="shared" si="4"/>
        <v>768</v>
      </c>
      <c r="E21" s="14">
        <f>I21+M21</f>
        <v>2832622105.46</v>
      </c>
      <c r="F21" s="14">
        <f>J21+N21</f>
        <v>7622351592.3299999</v>
      </c>
      <c r="G21" s="15">
        <f t="shared" ref="G21:Q21" si="5">SUM(G5:G20)</f>
        <v>686</v>
      </c>
      <c r="H21" s="15">
        <f t="shared" si="5"/>
        <v>735</v>
      </c>
      <c r="I21" s="15">
        <f t="shared" si="5"/>
        <v>2675364705.46</v>
      </c>
      <c r="J21" s="15">
        <f t="shared" si="5"/>
        <v>7127584966.3299999</v>
      </c>
      <c r="K21" s="16">
        <f t="shared" si="5"/>
        <v>27</v>
      </c>
      <c r="L21" s="16">
        <f t="shared" si="5"/>
        <v>33</v>
      </c>
      <c r="M21" s="16">
        <f t="shared" si="5"/>
        <v>157257400</v>
      </c>
      <c r="N21" s="16">
        <f t="shared" si="5"/>
        <v>494766626</v>
      </c>
      <c r="O21" s="23">
        <f t="shared" si="5"/>
        <v>131</v>
      </c>
      <c r="P21" s="23">
        <f t="shared" si="5"/>
        <v>818011603.63</v>
      </c>
      <c r="Q21" s="23">
        <f t="shared" si="5"/>
        <v>2081777923.53</v>
      </c>
    </row>
    <row r="23" spans="1:17" ht="15.75" customHeight="1" x14ac:dyDescent="0.25">
      <c r="E23" s="7"/>
    </row>
    <row r="25" spans="1:17" x14ac:dyDescent="0.25">
      <c r="D25" s="29"/>
      <c r="E25" s="32"/>
      <c r="F25" s="29"/>
      <c r="G25" s="29"/>
      <c r="H25" s="7"/>
      <c r="I25" s="7"/>
      <c r="J25" s="7"/>
      <c r="K25" s="7"/>
      <c r="L25" s="31"/>
      <c r="M25" s="7"/>
    </row>
    <row r="26" spans="1:17" x14ac:dyDescent="0.25">
      <c r="M26" s="7"/>
      <c r="N26" s="7"/>
    </row>
    <row r="27" spans="1:17" x14ac:dyDescent="0.25">
      <c r="E27" s="7"/>
      <c r="L27" s="7"/>
    </row>
    <row r="28" spans="1:17" x14ac:dyDescent="0.25">
      <c r="L28" s="7"/>
    </row>
    <row r="29" spans="1:17" x14ac:dyDescent="0.25">
      <c r="D29" s="29"/>
    </row>
    <row r="30" spans="1:17" x14ac:dyDescent="0.25">
      <c r="D30" s="29"/>
    </row>
  </sheetData>
  <mergeCells count="7">
    <mergeCell ref="O3:Q3"/>
    <mergeCell ref="A1:Q2"/>
    <mergeCell ref="A3:A4"/>
    <mergeCell ref="B3:B4"/>
    <mergeCell ref="K3:N3"/>
    <mergeCell ref="C3:F3"/>
    <mergeCell ref="G3:J3"/>
  </mergeCells>
  <pageMargins left="3.937007874015748E-2" right="3.937007874015748E-2" top="3.937007874015748E-2" bottom="3.937007874015748E-2" header="0.31496062992125984" footer="0.31496062992125984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поручительства Фонда</vt:lpstr>
      <vt:lpstr>'поручительства Фонда'!Область_печати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Procenko</dc:creator>
  <cp:lastModifiedBy>Shavolin</cp:lastModifiedBy>
  <cp:lastPrinted>2019-01-14T05:35:10Z</cp:lastPrinted>
  <dcterms:created xsi:type="dcterms:W3CDTF">2012-01-25T08:03:53Z</dcterms:created>
  <dcterms:modified xsi:type="dcterms:W3CDTF">2020-05-08T13:15:08Z</dcterms:modified>
</cp:coreProperties>
</file>